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Položky!$A$1:$G$58</definedName>
    <definedName name="_xlnm.Print_Area" localSheetId="1">Rekapitulace!$A$1:$I$19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8" i="1"/>
  <c r="D17"/>
  <c r="D16"/>
  <c r="D15"/>
  <c r="BE57" i="3"/>
  <c r="BC57"/>
  <c r="BB57"/>
  <c r="BA57"/>
  <c r="G57"/>
  <c r="BD57" s="1"/>
  <c r="BE56"/>
  <c r="BC56"/>
  <c r="BB56"/>
  <c r="BA56"/>
  <c r="G56"/>
  <c r="BD56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E52"/>
  <c r="BC52"/>
  <c r="BB52"/>
  <c r="BA52"/>
  <c r="G52"/>
  <c r="BD52" s="1"/>
  <c r="BE51"/>
  <c r="BC51"/>
  <c r="BB51"/>
  <c r="BA51"/>
  <c r="G51"/>
  <c r="BD51" s="1"/>
  <c r="BE50"/>
  <c r="BC50"/>
  <c r="BB50"/>
  <c r="BA50"/>
  <c r="G50"/>
  <c r="BD50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D58" s="1"/>
  <c r="H8" i="2" s="1"/>
  <c r="B8"/>
  <c r="A8"/>
  <c r="BE58" i="3"/>
  <c r="I8" i="2" s="1"/>
  <c r="BC58" i="3"/>
  <c r="G8" i="2" s="1"/>
  <c r="BB58" i="3"/>
  <c r="F8" i="2" s="1"/>
  <c r="BA58" i="3"/>
  <c r="E8" i="2" s="1"/>
  <c r="G58" i="3"/>
  <c r="C58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C43" s="1"/>
  <c r="G7" i="2" s="1"/>
  <c r="G9" s="1"/>
  <c r="C18" i="1" s="1"/>
  <c r="BA9" i="3"/>
  <c r="G9"/>
  <c r="BB9" s="1"/>
  <c r="BE8"/>
  <c r="BE43" s="1"/>
  <c r="I7" i="2" s="1"/>
  <c r="I9" s="1"/>
  <c r="C21" i="1" s="1"/>
  <c r="BD8" i="3"/>
  <c r="BD43" s="1"/>
  <c r="H7" i="2" s="1"/>
  <c r="H9" s="1"/>
  <c r="C17" i="1" s="1"/>
  <c r="BC8" i="3"/>
  <c r="BA8"/>
  <c r="G8"/>
  <c r="BB8" s="1"/>
  <c r="B7" i="2"/>
  <c r="A7"/>
  <c r="BA43" i="3"/>
  <c r="E7" i="2" s="1"/>
  <c r="E9" s="1"/>
  <c r="C43" i="3"/>
  <c r="E4"/>
  <c r="C4"/>
  <c r="F3"/>
  <c r="C3"/>
  <c r="C2" i="2"/>
  <c r="C1"/>
  <c r="C33" i="1"/>
  <c r="F33" s="1"/>
  <c r="C31"/>
  <c r="C9"/>
  <c r="G7"/>
  <c r="D2"/>
  <c r="C2"/>
  <c r="C15" l="1"/>
  <c r="BB43" i="3"/>
  <c r="F7" i="2" s="1"/>
  <c r="F9" s="1"/>
  <c r="C16" i="1" s="1"/>
  <c r="G43" i="3"/>
  <c r="G14" i="2" l="1"/>
  <c r="I14" s="1"/>
  <c r="G16"/>
  <c r="I16" s="1"/>
  <c r="G17" i="1" s="1"/>
  <c r="C19"/>
  <c r="C22" s="1"/>
  <c r="G15" i="2"/>
  <c r="I15" s="1"/>
  <c r="G16" i="1" s="1"/>
  <c r="G17" i="2"/>
  <c r="I17" s="1"/>
  <c r="G18" i="1" s="1"/>
  <c r="G15" l="1"/>
  <c r="H18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<sst xmlns="http://schemas.openxmlformats.org/spreadsheetml/2006/main" count="296" uniqueCount="193">
  <si>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</si>
  <si>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</si>
  <si>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</si>
  <si>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</si>
  <si>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</si>
  <si>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</si>
  <si>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</si>
  <si>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</si>
  <si>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</si>
  <si>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</si>
  <si>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</si>
  <si>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</si>
  <si>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</si>
  <si>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</si>
  <si>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</si>
  <si>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</si>
  <si>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</si>
  <si>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</si>
  <si>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</si>
  <si>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</si>
  <si>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</si>
  <si>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</si>
  <si>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</si>
  <si>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</si>
  <si>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</si>
  <si>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</si>
  <si>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</si>
  <si>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</si>
  <si>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</si>
  <si>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</si>
  <si>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</si>
  <si>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</si>
  <si>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</si>
  <si>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</si>
  <si>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</si>
  <si>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</si>
  <si>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</si>
  <si>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</si>
  <si>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</si>
  <si>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</si>
  <si>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</si>
  <si>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</si>
  <si>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</si>
  <si>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</si>
  <si>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</si>
  <si>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</si>
  <si>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</si>
  <si>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</si>
  <si>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</si>
  <si>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</si>
  <si>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</si>
  <si>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</si>
  <si>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</si>
  <si>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</si>
  <si>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</si>
  <si>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</si>
  <si>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</si>
  <si>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</si>
  <si>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</si>
  <si>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</si>
  <si>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</si>
  <si>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</si>
  <si>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</si>
  <si>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</si>
  <si>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</si>
  <si>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</si>
  <si>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</si>
  <si>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</si>
  <si>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</si>
  <si>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</si>
  <si>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</si>
  <si>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</si>
  <si>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</si>
  <si>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</si>
  <si>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</si>
  <si>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</si>
  <si>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</si>
  <si>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HD1205</t>
  </si>
  <si>
    <t>Novostavba šaten v areálu TJ Popůvky</t>
  </si>
  <si>
    <t>SO 08</t>
  </si>
  <si>
    <t>Elektroinstalace</t>
  </si>
  <si>
    <t>801.59</t>
  </si>
  <si>
    <t>HD1205HR1</t>
  </si>
  <si>
    <t>Popůvky novostavba šaten - Hromosvod</t>
  </si>
  <si>
    <t>741</t>
  </si>
  <si>
    <t>741 331</t>
  </si>
  <si>
    <t>POLOHOVACÍ ADAPTÉR PRO JÍMACÍ TYČE</t>
  </si>
  <si>
    <t>741 332</t>
  </si>
  <si>
    <t>CUI VODIČ 3,5m</t>
  </si>
  <si>
    <t>741 333</t>
  </si>
  <si>
    <t>ČÍSELNÝ ŠTÍTEK S VYRAŽENÝM ČÍSLEM 1</t>
  </si>
  <si>
    <t>741 334</t>
  </si>
  <si>
    <t>ČÍSELNÝ ŠTÍTEK S VYRAŽENÝM ČÍSLEM 2</t>
  </si>
  <si>
    <t>741 335</t>
  </si>
  <si>
    <t>ČÍSELNÝ ŠTÍTEK S VYRAŽENÝM ČÍSLEM 3</t>
  </si>
  <si>
    <t>741 336</t>
  </si>
  <si>
    <t>ČÍSELNÝ ŠTÍTEK S VYRAŽENÝM ČÍSLEM 4</t>
  </si>
  <si>
    <t>741 337</t>
  </si>
  <si>
    <t>DRŽÁK VEDENÍ NA OKAPOVÝ SVOD</t>
  </si>
  <si>
    <t>741 338</t>
  </si>
  <si>
    <t>DRŽÁK VEDENÍ</t>
  </si>
  <si>
    <t>741 339</t>
  </si>
  <si>
    <t>JÍMACÍ TYČ AlMgSi 16/10mm, 1,5m, TRUBKOVÁ</t>
  </si>
  <si>
    <t>741 340</t>
  </si>
  <si>
    <t>MANŽETA PROTI ZATÉKÁNÍ VODY</t>
  </si>
  <si>
    <t>741 341</t>
  </si>
  <si>
    <t>PROTIKOROZNÍ PÁSKA</t>
  </si>
  <si>
    <t>741 342</t>
  </si>
  <si>
    <t>BETONOVÝ PODSTAVEC PRO JÍMACÍ TYČ S KLÍNKEM A PODLOŽKOU</t>
  </si>
  <si>
    <t>741 343</t>
  </si>
  <si>
    <t>PODPĚRA ZEMNÍCÍHO PÁSKU</t>
  </si>
  <si>
    <t>741 344</t>
  </si>
  <si>
    <t>PODPĚRA VEDENÍ - DRŽÁK VEDENÍ NA PLOCHÉ STŘECHY FB2</t>
  </si>
  <si>
    <t>741 345</t>
  </si>
  <si>
    <t>PODPĚRA VEDENÍ - PRO CUI VODIČ</t>
  </si>
  <si>
    <t>741 346</t>
  </si>
  <si>
    <t>SVORKA NA FALC</t>
  </si>
  <si>
    <t>741 347</t>
  </si>
  <si>
    <t>SVORKA FS PRO JEDNO NEBO DVĚ VEDENÍ K JÍMACÍ TYČI</t>
  </si>
  <si>
    <t>741 348</t>
  </si>
  <si>
    <t>SVORKA MV PRO JÍMACÍ TYČ</t>
  </si>
  <si>
    <t>741 349</t>
  </si>
  <si>
    <t>SVORKA KŘÍŽOVÁ PRO KRUHOVÉ A PLOCHÉ VODIČE (DO ZÁKL. DESKY)</t>
  </si>
  <si>
    <t>741 350</t>
  </si>
  <si>
    <t>SVORKA UNIVERZÁLNÍ KŘÍŽOVÁ NEBO PARALELNÍ NA KRUH.  VODIČE 1 ŠR.</t>
  </si>
  <si>
    <t>741 351</t>
  </si>
  <si>
    <t>SVORKA OKAPOVÁ S PŘÍLOŽKOU NA DVA ŠROUBY, ŠÍŘKA 40mm</t>
  </si>
  <si>
    <t>741 352</t>
  </si>
  <si>
    <t>SVORKA NA FALC ZAHNUTÁ</t>
  </si>
  <si>
    <t>741 353</t>
  </si>
  <si>
    <t>SVORKA NÁSUVNÁ PRO PŘIPOJENÍ VEDENÍ NA KONSTRUKCI</t>
  </si>
  <si>
    <t>741 354</t>
  </si>
  <si>
    <t>SVORKA PARALELNÍ PRO DVA KRUHOVÉ VODIČ NEREZ</t>
  </si>
  <si>
    <t>741 355</t>
  </si>
  <si>
    <t>SVORKA PARALELNÍ PRO DVA KRUHOVÉ VODIČ FeZn</t>
  </si>
  <si>
    <t>741 356</t>
  </si>
  <si>
    <t>SVORKA SPOJOVACÍ BEZ MEZIDEST. PRO DVA KRUHOVÉ A PLOCHÉ VODIČE</t>
  </si>
  <si>
    <t>741 357</t>
  </si>
  <si>
    <t>SVORKA SPOJOVACÍ PRO ARMOVÁNÍ - SVORKA T, KŘÍŽOVÁ A PARALELNÍ</t>
  </si>
  <si>
    <t>741 358</t>
  </si>
  <si>
    <t>SVORKA ZKUŠEBNÍ UNI PRO DVA KRUHOVÉ VODIČE</t>
  </si>
  <si>
    <t>741 359</t>
  </si>
  <si>
    <t>DRÁT AlMgSi 8mm MĚKKÝ KE STÁČENÍ - 20kg</t>
  </si>
  <si>
    <t>741 360</t>
  </si>
  <si>
    <t>DRÁT FeZn 10mm (50um VRSTVA ZINKU) - 50kg</t>
  </si>
  <si>
    <t>741 361</t>
  </si>
  <si>
    <t>PÁSKOVÝ ZEMNIČ FeZn 30X4 - 25kg</t>
  </si>
  <si>
    <t>741 362</t>
  </si>
  <si>
    <t>ZÁVITOVÁ TYČ</t>
  </si>
  <si>
    <t>m</t>
  </si>
  <si>
    <t>741 363</t>
  </si>
  <si>
    <t>CHEMICKÁ KOTVA FISCHER FIS VL 300T</t>
  </si>
  <si>
    <t>741 364</t>
  </si>
  <si>
    <t>A1010 ASFALTOVÝ LAK, IZOLAČNÍ NÁTĚR, BARVY LAKY HOSTIVAŘ</t>
  </si>
  <si>
    <t>kg</t>
  </si>
  <si>
    <t>998741101T00</t>
  </si>
  <si>
    <t xml:space="preserve">Přesun hmot pro elektroinstalace, výšky do 12 m </t>
  </si>
  <si>
    <t>t</t>
  </si>
  <si>
    <t>M21</t>
  </si>
  <si>
    <t>Elektromontáže</t>
  </si>
  <si>
    <t>210220005U00</t>
  </si>
  <si>
    <t>Montáž uzemňovací pásky FeZn -30x4 na distanční podpěry DEHN</t>
  </si>
  <si>
    <t>210220010R00</t>
  </si>
  <si>
    <t xml:space="preserve">Nátěr zemnícího pásku do 120 mm2 </t>
  </si>
  <si>
    <t>210220021RVZ</t>
  </si>
  <si>
    <t>Vedení uzemňovací v zemi FeZn pr. 10mm včetně přípravy vývodů zemniče a připojení RE</t>
  </si>
  <si>
    <t>210220101RTK</t>
  </si>
  <si>
    <t xml:space="preserve">Montáž a připojení CUI vodiče </t>
  </si>
  <si>
    <t>210220101RTV</t>
  </si>
  <si>
    <t xml:space="preserve">Vodiče svodové AlMgSi 8mm do stěny a na okap </t>
  </si>
  <si>
    <t>210220101RVK</t>
  </si>
  <si>
    <t xml:space="preserve">Vodiče vedení AlMgSi 8mm na střeše </t>
  </si>
  <si>
    <t>210220211R00</t>
  </si>
  <si>
    <t>Tyč jímací s upevněním délka 1,5 včetně vyrovnání svislosti</t>
  </si>
  <si>
    <t>kus</t>
  </si>
  <si>
    <t>210220301R00</t>
  </si>
  <si>
    <t>Svorka hromosvodová do 2 šroubů /SS, SZ, SO/ včetně propojů armování základové desky</t>
  </si>
  <si>
    <t>210220302R00</t>
  </si>
  <si>
    <t xml:space="preserve">Svorka hromosvodová nad 2 šrouby /ST, SJ, SR, atd/ </t>
  </si>
  <si>
    <t>210220303U00</t>
  </si>
  <si>
    <t xml:space="preserve">Mtž svorka hromosvod S0 okap žlaby a na oplechov. </t>
  </si>
  <si>
    <t>210220401R00</t>
  </si>
  <si>
    <t xml:space="preserve">Označení svodu štítky, smaltované, umělá hmota </t>
  </si>
  <si>
    <t>210220431RV1</t>
  </si>
  <si>
    <t xml:space="preserve">Tvarové úpravy vedení </t>
  </si>
  <si>
    <t>210220459R00</t>
  </si>
  <si>
    <t xml:space="preserve">Lešení visuté, lanová sedačka/Abeille/ </t>
  </si>
  <si>
    <t>Rezerva rozpočtu</t>
  </si>
  <si>
    <t>Mimostaveništní doprava</t>
  </si>
  <si>
    <t>Přesun stavebních kapacit</t>
  </si>
  <si>
    <t>Oborová přirážka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</si>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</sst>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HD1205HR1</v>
      </c>
      <c r="D2" s="5" t="str">
        <f>Rekapitulace!G2</f>
        <v>Popůvky novostavba šaten - Hromosvod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4" t="s">
        <v>192</v>
      </c>
      <c r="D8" s="204"/>
      <c r="E8" s="205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4" t="str">
        <f>Projektant</f>
        <v>Ing. Jerzy Stebel</v>
      </c>
      <c r="D9" s="204"/>
      <c r="E9" s="205"/>
      <c r="F9" s="13"/>
      <c r="G9" s="34"/>
      <c r="H9" s="35"/>
    </row>
    <row r="10" spans="1:57">
      <c r="A10" s="29" t="s">
        <v>14</v>
      </c>
      <c r="B10" s="13"/>
      <c r="C10" s="204" t="s">
        <v>191</v>
      </c>
      <c r="D10" s="204"/>
      <c r="E10" s="204"/>
      <c r="F10" s="36"/>
      <c r="G10" s="37"/>
      <c r="H10" s="38"/>
    </row>
    <row r="11" spans="1:57" ht="13.5" customHeight="1">
      <c r="A11" s="29" t="s">
        <v>15</v>
      </c>
      <c r="B11" s="13"/>
      <c r="C11" s="204"/>
      <c r="D11" s="204"/>
      <c r="E11" s="204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Rekapitulace!A14</f>
        <v>Rezerva rozpočtu</v>
      </c>
      <c r="E15" s="58"/>
      <c r="F15" s="59"/>
      <c r="G15" s="56">
        <f>Rekapitulace!I14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Rekapitulace!A15</f>
        <v>Mimostaveništní doprava</v>
      </c>
      <c r="E16" s="60"/>
      <c r="F16" s="61"/>
      <c r="G16" s="56">
        <f>Rekapitulace!I15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Rekapitulace!A17</f>
        <v>Oborová přirážka</v>
      </c>
      <c r="E18" s="60"/>
      <c r="F18" s="61"/>
      <c r="G18" s="56">
        <f>Rekapitulace!I17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9"/>
  <sheetViews>
    <sheetView workbookViewId="0">
      <selection activeCell="H18" sqref="H18:I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48</v>
      </c>
      <c r="B1" s="210"/>
      <c r="C1" s="97" t="str">
        <f>CONCATENATE(cislostavby," ",nazevstavby)</f>
        <v>HD1205 Novostavba šaten v areálu TJ Popůvky</v>
      </c>
      <c r="D1" s="98"/>
      <c r="E1" s="99"/>
      <c r="F1" s="98"/>
      <c r="G1" s="100" t="s">
        <v>49</v>
      </c>
      <c r="H1" s="101" t="s">
        <v>82</v>
      </c>
      <c r="I1" s="102"/>
    </row>
    <row r="2" spans="1:57" ht="13.5" thickBot="1">
      <c r="A2" s="211" t="s">
        <v>50</v>
      </c>
      <c r="B2" s="212"/>
      <c r="C2" s="103" t="str">
        <f>CONCATENATE(cisloobjektu," ",nazevobjektu)</f>
        <v>SO 08 Elektroinstalace</v>
      </c>
      <c r="D2" s="104"/>
      <c r="E2" s="105"/>
      <c r="F2" s="104"/>
      <c r="G2" s="213" t="s">
        <v>83</v>
      </c>
      <c r="H2" s="214"/>
      <c r="I2" s="21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741</v>
      </c>
      <c r="B7" s="115" t="str">
        <f>Položky!C7</f>
        <v>Elektroinstalace</v>
      </c>
      <c r="C7" s="66"/>
      <c r="D7" s="116"/>
      <c r="E7" s="195">
        <f>Položky!BA43</f>
        <v>0</v>
      </c>
      <c r="F7" s="196">
        <f>Položky!BB43</f>
        <v>0</v>
      </c>
      <c r="G7" s="196">
        <f>Položky!BC43</f>
        <v>0</v>
      </c>
      <c r="H7" s="196">
        <f>Položky!BD43</f>
        <v>0</v>
      </c>
      <c r="I7" s="197">
        <f>Položky!BE43</f>
        <v>0</v>
      </c>
    </row>
    <row r="8" spans="1:57" s="35" customFormat="1" ht="13.5" thickBot="1">
      <c r="A8" s="194" t="str">
        <f>Položky!B44</f>
        <v>M21</v>
      </c>
      <c r="B8" s="115" t="str">
        <f>Položky!C44</f>
        <v>Elektromontáže</v>
      </c>
      <c r="C8" s="66"/>
      <c r="D8" s="116"/>
      <c r="E8" s="195">
        <f>Položky!BA58</f>
        <v>0</v>
      </c>
      <c r="F8" s="196">
        <f>Položky!BB58</f>
        <v>0</v>
      </c>
      <c r="G8" s="196">
        <f>Položky!BC58</f>
        <v>0</v>
      </c>
      <c r="H8" s="196">
        <f>Položky!BD58</f>
        <v>0</v>
      </c>
      <c r="I8" s="197">
        <f>Položky!BE58</f>
        <v>0</v>
      </c>
    </row>
    <row r="9" spans="1:57" s="123" customFormat="1" ht="13.5" thickBot="1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>
      <c r="A12" s="77"/>
      <c r="B12" s="77"/>
      <c r="C12" s="77"/>
      <c r="D12" s="77"/>
      <c r="E12" s="77"/>
      <c r="F12" s="77"/>
      <c r="G12" s="77"/>
      <c r="H12" s="77"/>
      <c r="I12" s="77"/>
    </row>
    <row r="13" spans="1:57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>
      <c r="A14" s="64" t="s">
        <v>187</v>
      </c>
      <c r="B14" s="55"/>
      <c r="C14" s="55"/>
      <c r="D14" s="131"/>
      <c r="E14" s="132"/>
      <c r="F14" s="133"/>
      <c r="G14" s="134">
        <f>CHOOSE(BA14+1,HSV+PSV,HSV+PSV+Mont,HSV+PSV+Dodavka+Mont,HSV,PSV,Mont,Dodavka,Mont+Dodavka,0)</f>
        <v>0</v>
      </c>
      <c r="H14" s="135"/>
      <c r="I14" s="136">
        <f>E14+F14*G14/100</f>
        <v>0</v>
      </c>
      <c r="BA14">
        <v>2</v>
      </c>
    </row>
    <row r="15" spans="1:57">
      <c r="A15" s="64" t="s">
        <v>188</v>
      </c>
      <c r="B15" s="55"/>
      <c r="C15" s="55"/>
      <c r="D15" s="131"/>
      <c r="E15" s="132"/>
      <c r="F15" s="133"/>
      <c r="G15" s="134">
        <f>CHOOSE(BA15+1,HSV+PSV,HSV+PSV+Mont,HSV+PSV+Dodavka+Mont,HSV,PSV,Mont,Dodavka,Mont+Dodavka,0)</f>
        <v>0</v>
      </c>
      <c r="H15" s="135"/>
      <c r="I15" s="136">
        <f>E15+F15*G15/100</f>
        <v>0</v>
      </c>
      <c r="BA15">
        <v>2</v>
      </c>
    </row>
    <row r="16" spans="1:57">
      <c r="A16" s="64" t="s">
        <v>189</v>
      </c>
      <c r="B16" s="55"/>
      <c r="C16" s="55"/>
      <c r="D16" s="131"/>
      <c r="E16" s="132"/>
      <c r="F16" s="133"/>
      <c r="G16" s="134">
        <f>CHOOSE(BA16+1,HSV+PSV,HSV+PSV+Mont,HSV+PSV+Dodavka+Mont,HSV,PSV,Mont,Dodavka,Mont+Dodavka,0)</f>
        <v>0</v>
      </c>
      <c r="H16" s="135"/>
      <c r="I16" s="136">
        <f>E16+F16*G16/100</f>
        <v>0</v>
      </c>
      <c r="BA16">
        <v>2</v>
      </c>
    </row>
    <row r="17" spans="1:53">
      <c r="A17" s="64" t="s">
        <v>190</v>
      </c>
      <c r="B17" s="55"/>
      <c r="C17" s="55"/>
      <c r="D17" s="131"/>
      <c r="E17" s="132"/>
      <c r="F17" s="133"/>
      <c r="G17" s="134">
        <f>CHOOSE(BA17+1,HSV+PSV,HSV+PSV+Mont,HSV+PSV+Dodavka+Mont,HSV,PSV,Mont,Dodavka,Mont+Dodavka,0)</f>
        <v>0</v>
      </c>
      <c r="H17" s="135"/>
      <c r="I17" s="136">
        <f>E17+F17*G17/100</f>
        <v>0</v>
      </c>
      <c r="BA17">
        <v>2</v>
      </c>
    </row>
    <row r="18" spans="1:53" ht="13.5" thickBot="1">
      <c r="A18" s="137"/>
      <c r="B18" s="138" t="s">
        <v>63</v>
      </c>
      <c r="C18" s="139"/>
      <c r="D18" s="140"/>
      <c r="E18" s="141"/>
      <c r="F18" s="142"/>
      <c r="G18" s="142"/>
      <c r="H18" s="216">
        <f>SUM(I14:I17)</f>
        <v>0</v>
      </c>
      <c r="I18" s="217"/>
    </row>
    <row r="20" spans="1:53">
      <c r="B20" s="123"/>
      <c r="F20" s="143"/>
      <c r="G20" s="144"/>
      <c r="H20" s="144"/>
      <c r="I20" s="145"/>
    </row>
    <row r="21" spans="1:53">
      <c r="F21" s="143"/>
      <c r="G21" s="144"/>
      <c r="H21" s="144"/>
      <c r="I21" s="145"/>
    </row>
    <row r="22" spans="1:53">
      <c r="F22" s="143"/>
      <c r="G22" s="144"/>
      <c r="H22" s="144"/>
      <c r="I22" s="145"/>
    </row>
    <row r="23" spans="1:53"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1"/>
  <sheetViews>
    <sheetView showGridLines="0" showZeros="0" tabSelected="1" topLeftCell="A22" zoomScaleNormal="100" workbookViewId="0">
      <selection activeCell="A58" sqref="A58:IV60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76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48</v>
      </c>
      <c r="B3" s="210"/>
      <c r="C3" s="97" t="str">
        <f>CONCATENATE(cislostavby," ",nazevstavby)</f>
        <v>HD1205 Novostavba šaten v areálu TJ Popůvky</v>
      </c>
      <c r="D3" s="151"/>
      <c r="E3" s="152" t="s">
        <v>64</v>
      </c>
      <c r="F3" s="153" t="str">
        <f>Rekapitulace!H1</f>
        <v>HD1205HR1</v>
      </c>
      <c r="G3" s="154"/>
    </row>
    <row r="4" spans="1:104" ht="13.5" thickBot="1">
      <c r="A4" s="219" t="s">
        <v>50</v>
      </c>
      <c r="B4" s="212"/>
      <c r="C4" s="103" t="str">
        <f>CONCATENATE(cisloobjektu," ",nazevobjektu)</f>
        <v>SO 08 Elektroinstalace</v>
      </c>
      <c r="D4" s="155"/>
      <c r="E4" s="220" t="str">
        <f>Rekapitulace!G2</f>
        <v>Popůvky novostavba šaten - Hromosvod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84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85</v>
      </c>
      <c r="C8" s="173" t="s">
        <v>86</v>
      </c>
      <c r="D8" s="174" t="s">
        <v>73</v>
      </c>
      <c r="E8" s="175">
        <v>7</v>
      </c>
      <c r="F8" s="175">
        <v>0</v>
      </c>
      <c r="G8" s="176">
        <f t="shared" ref="G8:G42" si="0">E8*F8</f>
        <v>0</v>
      </c>
      <c r="O8" s="170">
        <v>2</v>
      </c>
      <c r="AA8" s="146">
        <v>3</v>
      </c>
      <c r="AB8" s="146">
        <v>0</v>
      </c>
      <c r="AC8" s="146" t="s">
        <v>85</v>
      </c>
      <c r="AZ8" s="146">
        <v>2</v>
      </c>
      <c r="BA8" s="146">
        <f t="shared" ref="BA8:BA42" si="1">IF(AZ8=1,G8,0)</f>
        <v>0</v>
      </c>
      <c r="BB8" s="146">
        <f t="shared" ref="BB8:BB42" si="2">IF(AZ8=2,G8,0)</f>
        <v>0</v>
      </c>
      <c r="BC8" s="146">
        <f t="shared" ref="BC8:BC42" si="3">IF(AZ8=3,G8,0)</f>
        <v>0</v>
      </c>
      <c r="BD8" s="146">
        <f t="shared" ref="BD8:BD42" si="4">IF(AZ8=4,G8,0)</f>
        <v>0</v>
      </c>
      <c r="BE8" s="146">
        <f t="shared" ref="BE8:BE42" si="5">IF(AZ8=5,G8,0)</f>
        <v>0</v>
      </c>
      <c r="CA8" s="177">
        <v>3</v>
      </c>
      <c r="CB8" s="177">
        <v>0</v>
      </c>
      <c r="CZ8" s="146">
        <v>5.0000000000000002E-5</v>
      </c>
    </row>
    <row r="9" spans="1:104">
      <c r="A9" s="171">
        <v>2</v>
      </c>
      <c r="B9" s="172" t="s">
        <v>87</v>
      </c>
      <c r="C9" s="173" t="s">
        <v>88</v>
      </c>
      <c r="D9" s="174" t="s">
        <v>73</v>
      </c>
      <c r="E9" s="175">
        <v>4</v>
      </c>
      <c r="F9" s="175">
        <v>0</v>
      </c>
      <c r="G9" s="176">
        <f t="shared" si="0"/>
        <v>0</v>
      </c>
      <c r="O9" s="170">
        <v>2</v>
      </c>
      <c r="AA9" s="146">
        <v>3</v>
      </c>
      <c r="AB9" s="146">
        <v>0</v>
      </c>
      <c r="AC9" s="146" t="s">
        <v>87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3</v>
      </c>
      <c r="CB9" s="177">
        <v>0</v>
      </c>
      <c r="CZ9" s="146">
        <v>1.2E-2</v>
      </c>
    </row>
    <row r="10" spans="1:104">
      <c r="A10" s="171">
        <v>3</v>
      </c>
      <c r="B10" s="172" t="s">
        <v>89</v>
      </c>
      <c r="C10" s="173" t="s">
        <v>90</v>
      </c>
      <c r="D10" s="174" t="s">
        <v>73</v>
      </c>
      <c r="E10" s="175">
        <v>1</v>
      </c>
      <c r="F10" s="175">
        <v>0</v>
      </c>
      <c r="G10" s="176">
        <f t="shared" si="0"/>
        <v>0</v>
      </c>
      <c r="O10" s="170">
        <v>2</v>
      </c>
      <c r="AA10" s="146">
        <v>3</v>
      </c>
      <c r="AB10" s="146">
        <v>0</v>
      </c>
      <c r="AC10" s="146" t="s">
        <v>89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3</v>
      </c>
      <c r="CB10" s="177">
        <v>0</v>
      </c>
      <c r="CZ10" s="146">
        <v>0</v>
      </c>
    </row>
    <row r="11" spans="1:104">
      <c r="A11" s="171">
        <v>4</v>
      </c>
      <c r="B11" s="172" t="s">
        <v>91</v>
      </c>
      <c r="C11" s="173" t="s">
        <v>92</v>
      </c>
      <c r="D11" s="174" t="s">
        <v>73</v>
      </c>
      <c r="E11" s="175">
        <v>1</v>
      </c>
      <c r="F11" s="175">
        <v>0</v>
      </c>
      <c r="G11" s="176">
        <f t="shared" si="0"/>
        <v>0</v>
      </c>
      <c r="O11" s="170">
        <v>2</v>
      </c>
      <c r="AA11" s="146">
        <v>3</v>
      </c>
      <c r="AB11" s="146">
        <v>0</v>
      </c>
      <c r="AC11" s="146" t="s">
        <v>91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3</v>
      </c>
      <c r="CB11" s="177">
        <v>0</v>
      </c>
      <c r="CZ11" s="146">
        <v>0</v>
      </c>
    </row>
    <row r="12" spans="1:104">
      <c r="A12" s="171">
        <v>5</v>
      </c>
      <c r="B12" s="172" t="s">
        <v>93</v>
      </c>
      <c r="C12" s="173" t="s">
        <v>94</v>
      </c>
      <c r="D12" s="174" t="s">
        <v>73</v>
      </c>
      <c r="E12" s="175">
        <v>1</v>
      </c>
      <c r="F12" s="175">
        <v>0</v>
      </c>
      <c r="G12" s="176">
        <f t="shared" si="0"/>
        <v>0</v>
      </c>
      <c r="O12" s="170">
        <v>2</v>
      </c>
      <c r="AA12" s="146">
        <v>3</v>
      </c>
      <c r="AB12" s="146">
        <v>0</v>
      </c>
      <c r="AC12" s="146" t="s">
        <v>93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3</v>
      </c>
      <c r="CB12" s="177">
        <v>0</v>
      </c>
      <c r="CZ12" s="146">
        <v>0</v>
      </c>
    </row>
    <row r="13" spans="1:104">
      <c r="A13" s="171">
        <v>6</v>
      </c>
      <c r="B13" s="172" t="s">
        <v>95</v>
      </c>
      <c r="C13" s="173" t="s">
        <v>96</v>
      </c>
      <c r="D13" s="174" t="s">
        <v>73</v>
      </c>
      <c r="E13" s="175">
        <v>1</v>
      </c>
      <c r="F13" s="175">
        <v>0</v>
      </c>
      <c r="G13" s="176">
        <f t="shared" si="0"/>
        <v>0</v>
      </c>
      <c r="O13" s="170">
        <v>2</v>
      </c>
      <c r="AA13" s="146">
        <v>3</v>
      </c>
      <c r="AB13" s="146">
        <v>0</v>
      </c>
      <c r="AC13" s="146" t="s">
        <v>95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3</v>
      </c>
      <c r="CB13" s="177">
        <v>0</v>
      </c>
      <c r="CZ13" s="146">
        <v>0</v>
      </c>
    </row>
    <row r="14" spans="1:104">
      <c r="A14" s="171">
        <v>7</v>
      </c>
      <c r="B14" s="172" t="s">
        <v>97</v>
      </c>
      <c r="C14" s="173" t="s">
        <v>98</v>
      </c>
      <c r="D14" s="174" t="s">
        <v>73</v>
      </c>
      <c r="E14" s="175">
        <v>20</v>
      </c>
      <c r="F14" s="175">
        <v>0</v>
      </c>
      <c r="G14" s="176">
        <f t="shared" si="0"/>
        <v>0</v>
      </c>
      <c r="O14" s="170">
        <v>2</v>
      </c>
      <c r="AA14" s="146">
        <v>3</v>
      </c>
      <c r="AB14" s="146">
        <v>0</v>
      </c>
      <c r="AC14" s="146" t="s">
        <v>97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3</v>
      </c>
      <c r="CB14" s="177">
        <v>0</v>
      </c>
      <c r="CZ14" s="146">
        <v>1.8000000000000001E-4</v>
      </c>
    </row>
    <row r="15" spans="1:104">
      <c r="A15" s="171">
        <v>8</v>
      </c>
      <c r="B15" s="172" t="s">
        <v>99</v>
      </c>
      <c r="C15" s="173" t="s">
        <v>100</v>
      </c>
      <c r="D15" s="174" t="s">
        <v>73</v>
      </c>
      <c r="E15" s="175">
        <v>22</v>
      </c>
      <c r="F15" s="175">
        <v>0</v>
      </c>
      <c r="G15" s="176">
        <f t="shared" si="0"/>
        <v>0</v>
      </c>
      <c r="O15" s="170">
        <v>2</v>
      </c>
      <c r="AA15" s="146">
        <v>3</v>
      </c>
      <c r="AB15" s="146">
        <v>0</v>
      </c>
      <c r="AC15" s="146" t="s">
        <v>99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3</v>
      </c>
      <c r="CB15" s="177">
        <v>0</v>
      </c>
      <c r="CZ15" s="146">
        <v>1.4999999999999999E-4</v>
      </c>
    </row>
    <row r="16" spans="1:104">
      <c r="A16" s="171">
        <v>9</v>
      </c>
      <c r="B16" s="172" t="s">
        <v>101</v>
      </c>
      <c r="C16" s="173" t="s">
        <v>102</v>
      </c>
      <c r="D16" s="174" t="s">
        <v>73</v>
      </c>
      <c r="E16" s="175">
        <v>7</v>
      </c>
      <c r="F16" s="175">
        <v>0</v>
      </c>
      <c r="G16" s="176">
        <f t="shared" si="0"/>
        <v>0</v>
      </c>
      <c r="O16" s="170">
        <v>2</v>
      </c>
      <c r="AA16" s="146">
        <v>3</v>
      </c>
      <c r="AB16" s="146">
        <v>0</v>
      </c>
      <c r="AC16" s="146" t="s">
        <v>101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3</v>
      </c>
      <c r="CB16" s="177">
        <v>0</v>
      </c>
      <c r="CZ16" s="146">
        <v>3.6000000000000002E-4</v>
      </c>
    </row>
    <row r="17" spans="1:104">
      <c r="A17" s="171">
        <v>10</v>
      </c>
      <c r="B17" s="172" t="s">
        <v>103</v>
      </c>
      <c r="C17" s="173" t="s">
        <v>104</v>
      </c>
      <c r="D17" s="174" t="s">
        <v>73</v>
      </c>
      <c r="E17" s="175">
        <v>4</v>
      </c>
      <c r="F17" s="175">
        <v>0</v>
      </c>
      <c r="G17" s="176">
        <f t="shared" si="0"/>
        <v>0</v>
      </c>
      <c r="O17" s="170">
        <v>2</v>
      </c>
      <c r="AA17" s="146">
        <v>3</v>
      </c>
      <c r="AB17" s="146">
        <v>0</v>
      </c>
      <c r="AC17" s="146" t="s">
        <v>103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3</v>
      </c>
      <c r="CB17" s="177">
        <v>0</v>
      </c>
      <c r="CZ17" s="146">
        <v>5.0000000000000001E-4</v>
      </c>
    </row>
    <row r="18" spans="1:104">
      <c r="A18" s="171">
        <v>11</v>
      </c>
      <c r="B18" s="172" t="s">
        <v>105</v>
      </c>
      <c r="C18" s="173" t="s">
        <v>106</v>
      </c>
      <c r="D18" s="174" t="s">
        <v>73</v>
      </c>
      <c r="E18" s="175">
        <v>2</v>
      </c>
      <c r="F18" s="175">
        <v>0</v>
      </c>
      <c r="G18" s="176">
        <f t="shared" si="0"/>
        <v>0</v>
      </c>
      <c r="O18" s="170">
        <v>2</v>
      </c>
      <c r="AA18" s="146">
        <v>3</v>
      </c>
      <c r="AB18" s="146">
        <v>0</v>
      </c>
      <c r="AC18" s="146" t="s">
        <v>105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3</v>
      </c>
      <c r="CB18" s="177">
        <v>0</v>
      </c>
      <c r="CZ18" s="146">
        <v>5.0000000000000001E-4</v>
      </c>
    </row>
    <row r="19" spans="1:104" ht="22.5">
      <c r="A19" s="171">
        <v>12</v>
      </c>
      <c r="B19" s="172" t="s">
        <v>107</v>
      </c>
      <c r="C19" s="173" t="s">
        <v>108</v>
      </c>
      <c r="D19" s="174" t="s">
        <v>73</v>
      </c>
      <c r="E19" s="175">
        <v>7</v>
      </c>
      <c r="F19" s="175">
        <v>0</v>
      </c>
      <c r="G19" s="176">
        <f t="shared" si="0"/>
        <v>0</v>
      </c>
      <c r="O19" s="170">
        <v>2</v>
      </c>
      <c r="AA19" s="146">
        <v>3</v>
      </c>
      <c r="AB19" s="146">
        <v>0</v>
      </c>
      <c r="AC19" s="146" t="s">
        <v>107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3</v>
      </c>
      <c r="CB19" s="177">
        <v>0</v>
      </c>
      <c r="CZ19" s="146">
        <v>1.7219999999999999E-2</v>
      </c>
    </row>
    <row r="20" spans="1:104">
      <c r="A20" s="171">
        <v>13</v>
      </c>
      <c r="B20" s="172" t="s">
        <v>109</v>
      </c>
      <c r="C20" s="173" t="s">
        <v>110</v>
      </c>
      <c r="D20" s="174" t="s">
        <v>73</v>
      </c>
      <c r="E20" s="175">
        <v>75</v>
      </c>
      <c r="F20" s="175">
        <v>0</v>
      </c>
      <c r="G20" s="176">
        <f t="shared" si="0"/>
        <v>0</v>
      </c>
      <c r="O20" s="170">
        <v>2</v>
      </c>
      <c r="AA20" s="146">
        <v>3</v>
      </c>
      <c r="AB20" s="146">
        <v>0</v>
      </c>
      <c r="AC20" s="146" t="s">
        <v>109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3</v>
      </c>
      <c r="CB20" s="177">
        <v>0</v>
      </c>
      <c r="CZ20" s="146">
        <v>2.0000000000000001E-4</v>
      </c>
    </row>
    <row r="21" spans="1:104" ht="22.5">
      <c r="A21" s="171">
        <v>14</v>
      </c>
      <c r="B21" s="172" t="s">
        <v>111</v>
      </c>
      <c r="C21" s="173" t="s">
        <v>112</v>
      </c>
      <c r="D21" s="174" t="s">
        <v>73</v>
      </c>
      <c r="E21" s="175">
        <v>51</v>
      </c>
      <c r="F21" s="175">
        <v>0</v>
      </c>
      <c r="G21" s="176">
        <f t="shared" si="0"/>
        <v>0</v>
      </c>
      <c r="O21" s="170">
        <v>2</v>
      </c>
      <c r="AA21" s="146">
        <v>3</v>
      </c>
      <c r="AB21" s="146">
        <v>0</v>
      </c>
      <c r="AC21" s="146" t="s">
        <v>111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3</v>
      </c>
      <c r="CB21" s="177">
        <v>0</v>
      </c>
      <c r="CZ21" s="146">
        <v>9.7999999999999997E-4</v>
      </c>
    </row>
    <row r="22" spans="1:104">
      <c r="A22" s="171">
        <v>15</v>
      </c>
      <c r="B22" s="172" t="s">
        <v>113</v>
      </c>
      <c r="C22" s="173" t="s">
        <v>114</v>
      </c>
      <c r="D22" s="174" t="s">
        <v>73</v>
      </c>
      <c r="E22" s="175">
        <v>20</v>
      </c>
      <c r="F22" s="175">
        <v>0</v>
      </c>
      <c r="G22" s="176">
        <f t="shared" si="0"/>
        <v>0</v>
      </c>
      <c r="O22" s="170">
        <v>2</v>
      </c>
      <c r="AA22" s="146">
        <v>3</v>
      </c>
      <c r="AB22" s="146">
        <v>0</v>
      </c>
      <c r="AC22" s="146" t="s">
        <v>113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3</v>
      </c>
      <c r="CB22" s="177">
        <v>0</v>
      </c>
      <c r="CZ22" s="146">
        <v>3.1E-4</v>
      </c>
    </row>
    <row r="23" spans="1:104">
      <c r="A23" s="171">
        <v>16</v>
      </c>
      <c r="B23" s="172" t="s">
        <v>115</v>
      </c>
      <c r="C23" s="173" t="s">
        <v>116</v>
      </c>
      <c r="D23" s="174" t="s">
        <v>73</v>
      </c>
      <c r="E23" s="175">
        <v>12</v>
      </c>
      <c r="F23" s="175">
        <v>0</v>
      </c>
      <c r="G23" s="176">
        <f t="shared" si="0"/>
        <v>0</v>
      </c>
      <c r="O23" s="170">
        <v>2</v>
      </c>
      <c r="AA23" s="146">
        <v>3</v>
      </c>
      <c r="AB23" s="146">
        <v>0</v>
      </c>
      <c r="AC23" s="146" t="s">
        <v>115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3</v>
      </c>
      <c r="CB23" s="177">
        <v>0</v>
      </c>
      <c r="CZ23" s="146">
        <v>1.8000000000000001E-4</v>
      </c>
    </row>
    <row r="24" spans="1:104" ht="22.5">
      <c r="A24" s="171">
        <v>17</v>
      </c>
      <c r="B24" s="172" t="s">
        <v>117</v>
      </c>
      <c r="C24" s="173" t="s">
        <v>118</v>
      </c>
      <c r="D24" s="174" t="s">
        <v>73</v>
      </c>
      <c r="E24" s="175">
        <v>10</v>
      </c>
      <c r="F24" s="175">
        <v>0</v>
      </c>
      <c r="G24" s="176">
        <f t="shared" si="0"/>
        <v>0</v>
      </c>
      <c r="O24" s="170">
        <v>2</v>
      </c>
      <c r="AA24" s="146">
        <v>3</v>
      </c>
      <c r="AB24" s="146">
        <v>0</v>
      </c>
      <c r="AC24" s="146" t="s">
        <v>117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3</v>
      </c>
      <c r="CB24" s="177">
        <v>0</v>
      </c>
      <c r="CZ24" s="146">
        <v>2.4000000000000001E-4</v>
      </c>
    </row>
    <row r="25" spans="1:104">
      <c r="A25" s="171">
        <v>18</v>
      </c>
      <c r="B25" s="172" t="s">
        <v>119</v>
      </c>
      <c r="C25" s="173" t="s">
        <v>120</v>
      </c>
      <c r="D25" s="174" t="s">
        <v>73</v>
      </c>
      <c r="E25" s="175">
        <v>3</v>
      </c>
      <c r="F25" s="175">
        <v>0</v>
      </c>
      <c r="G25" s="176">
        <f t="shared" si="0"/>
        <v>0</v>
      </c>
      <c r="O25" s="170">
        <v>2</v>
      </c>
      <c r="AA25" s="146">
        <v>3</v>
      </c>
      <c r="AB25" s="146">
        <v>0</v>
      </c>
      <c r="AC25" s="146" t="s">
        <v>119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3</v>
      </c>
      <c r="CB25" s="177">
        <v>0</v>
      </c>
      <c r="CZ25" s="146">
        <v>2.2000000000000001E-4</v>
      </c>
    </row>
    <row r="26" spans="1:104" ht="22.5">
      <c r="A26" s="171">
        <v>19</v>
      </c>
      <c r="B26" s="172" t="s">
        <v>121</v>
      </c>
      <c r="C26" s="173" t="s">
        <v>122</v>
      </c>
      <c r="D26" s="174" t="s">
        <v>73</v>
      </c>
      <c r="E26" s="175">
        <v>6</v>
      </c>
      <c r="F26" s="175">
        <v>0</v>
      </c>
      <c r="G26" s="176">
        <f t="shared" si="0"/>
        <v>0</v>
      </c>
      <c r="O26" s="170">
        <v>2</v>
      </c>
      <c r="AA26" s="146">
        <v>3</v>
      </c>
      <c r="AB26" s="146">
        <v>0</v>
      </c>
      <c r="AC26" s="146" t="s">
        <v>121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3</v>
      </c>
      <c r="CB26" s="177">
        <v>0</v>
      </c>
      <c r="CZ26" s="146">
        <v>1.6000000000000001E-4</v>
      </c>
    </row>
    <row r="27" spans="1:104" ht="22.5">
      <c r="A27" s="171">
        <v>20</v>
      </c>
      <c r="B27" s="172" t="s">
        <v>123</v>
      </c>
      <c r="C27" s="173" t="s">
        <v>124</v>
      </c>
      <c r="D27" s="174" t="s">
        <v>73</v>
      </c>
      <c r="E27" s="175">
        <v>15</v>
      </c>
      <c r="F27" s="175">
        <v>0</v>
      </c>
      <c r="G27" s="176">
        <f t="shared" si="0"/>
        <v>0</v>
      </c>
      <c r="O27" s="170">
        <v>2</v>
      </c>
      <c r="AA27" s="146">
        <v>3</v>
      </c>
      <c r="AB27" s="146">
        <v>0</v>
      </c>
      <c r="AC27" s="146" t="s">
        <v>123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3</v>
      </c>
      <c r="CB27" s="177">
        <v>0</v>
      </c>
      <c r="CZ27" s="146">
        <v>1E-4</v>
      </c>
    </row>
    <row r="28" spans="1:104" ht="22.5">
      <c r="A28" s="171">
        <v>21</v>
      </c>
      <c r="B28" s="172" t="s">
        <v>125</v>
      </c>
      <c r="C28" s="173" t="s">
        <v>126</v>
      </c>
      <c r="D28" s="174" t="s">
        <v>73</v>
      </c>
      <c r="E28" s="175">
        <v>3</v>
      </c>
      <c r="F28" s="175">
        <v>0</v>
      </c>
      <c r="G28" s="176">
        <f t="shared" si="0"/>
        <v>0</v>
      </c>
      <c r="O28" s="170">
        <v>2</v>
      </c>
      <c r="AA28" s="146">
        <v>3</v>
      </c>
      <c r="AB28" s="146">
        <v>0</v>
      </c>
      <c r="AC28" s="146" t="s">
        <v>125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3</v>
      </c>
      <c r="CB28" s="177">
        <v>0</v>
      </c>
      <c r="CZ28" s="146">
        <v>2.0000000000000001E-4</v>
      </c>
    </row>
    <row r="29" spans="1:104">
      <c r="A29" s="171">
        <v>22</v>
      </c>
      <c r="B29" s="172" t="s">
        <v>127</v>
      </c>
      <c r="C29" s="173" t="s">
        <v>128</v>
      </c>
      <c r="D29" s="174" t="s">
        <v>73</v>
      </c>
      <c r="E29" s="175">
        <v>50</v>
      </c>
      <c r="F29" s="175">
        <v>0</v>
      </c>
      <c r="G29" s="176">
        <f t="shared" si="0"/>
        <v>0</v>
      </c>
      <c r="O29" s="170">
        <v>2</v>
      </c>
      <c r="AA29" s="146">
        <v>3</v>
      </c>
      <c r="AB29" s="146">
        <v>0</v>
      </c>
      <c r="AC29" s="146" t="s">
        <v>127</v>
      </c>
      <c r="AZ29" s="146">
        <v>2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3</v>
      </c>
      <c r="CB29" s="177">
        <v>0</v>
      </c>
      <c r="CZ29" s="146">
        <v>1.4999999999999999E-4</v>
      </c>
    </row>
    <row r="30" spans="1:104" ht="22.5">
      <c r="A30" s="171">
        <v>23</v>
      </c>
      <c r="B30" s="172" t="s">
        <v>129</v>
      </c>
      <c r="C30" s="173" t="s">
        <v>130</v>
      </c>
      <c r="D30" s="174" t="s">
        <v>73</v>
      </c>
      <c r="E30" s="175">
        <v>4</v>
      </c>
      <c r="F30" s="175">
        <v>0</v>
      </c>
      <c r="G30" s="176">
        <f t="shared" si="0"/>
        <v>0</v>
      </c>
      <c r="O30" s="170">
        <v>2</v>
      </c>
      <c r="AA30" s="146">
        <v>3</v>
      </c>
      <c r="AB30" s="146">
        <v>0</v>
      </c>
      <c r="AC30" s="146" t="s">
        <v>129</v>
      </c>
      <c r="AZ30" s="146">
        <v>2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3</v>
      </c>
      <c r="CB30" s="177">
        <v>0</v>
      </c>
      <c r="CZ30" s="146">
        <v>1.8000000000000001E-4</v>
      </c>
    </row>
    <row r="31" spans="1:104" ht="22.5">
      <c r="A31" s="171">
        <v>24</v>
      </c>
      <c r="B31" s="172" t="s">
        <v>131</v>
      </c>
      <c r="C31" s="173" t="s">
        <v>132</v>
      </c>
      <c r="D31" s="174" t="s">
        <v>73</v>
      </c>
      <c r="E31" s="175">
        <v>8</v>
      </c>
      <c r="F31" s="175">
        <v>0</v>
      </c>
      <c r="G31" s="176">
        <f t="shared" si="0"/>
        <v>0</v>
      </c>
      <c r="O31" s="170">
        <v>2</v>
      </c>
      <c r="AA31" s="146">
        <v>3</v>
      </c>
      <c r="AB31" s="146">
        <v>0</v>
      </c>
      <c r="AC31" s="146" t="s">
        <v>131</v>
      </c>
      <c r="AZ31" s="146">
        <v>2</v>
      </c>
      <c r="BA31" s="146">
        <f t="shared" si="1"/>
        <v>0</v>
      </c>
      <c r="BB31" s="146">
        <f t="shared" si="2"/>
        <v>0</v>
      </c>
      <c r="BC31" s="146">
        <f t="shared" si="3"/>
        <v>0</v>
      </c>
      <c r="BD31" s="146">
        <f t="shared" si="4"/>
        <v>0</v>
      </c>
      <c r="BE31" s="146">
        <f t="shared" si="5"/>
        <v>0</v>
      </c>
      <c r="CA31" s="177">
        <v>3</v>
      </c>
      <c r="CB31" s="177">
        <v>0</v>
      </c>
      <c r="CZ31" s="146">
        <v>1.8000000000000001E-4</v>
      </c>
    </row>
    <row r="32" spans="1:104" ht="22.5">
      <c r="A32" s="171">
        <v>25</v>
      </c>
      <c r="B32" s="172" t="s">
        <v>133</v>
      </c>
      <c r="C32" s="173" t="s">
        <v>134</v>
      </c>
      <c r="D32" s="174" t="s">
        <v>73</v>
      </c>
      <c r="E32" s="175">
        <v>28</v>
      </c>
      <c r="F32" s="175">
        <v>0</v>
      </c>
      <c r="G32" s="176">
        <f t="shared" si="0"/>
        <v>0</v>
      </c>
      <c r="O32" s="170">
        <v>2</v>
      </c>
      <c r="AA32" s="146">
        <v>3</v>
      </c>
      <c r="AB32" s="146">
        <v>0</v>
      </c>
      <c r="AC32" s="146" t="s">
        <v>133</v>
      </c>
      <c r="AZ32" s="146">
        <v>2</v>
      </c>
      <c r="BA32" s="146">
        <f t="shared" si="1"/>
        <v>0</v>
      </c>
      <c r="BB32" s="146">
        <f t="shared" si="2"/>
        <v>0</v>
      </c>
      <c r="BC32" s="146">
        <f t="shared" si="3"/>
        <v>0</v>
      </c>
      <c r="BD32" s="146">
        <f t="shared" si="4"/>
        <v>0</v>
      </c>
      <c r="BE32" s="146">
        <f t="shared" si="5"/>
        <v>0</v>
      </c>
      <c r="CA32" s="177">
        <v>3</v>
      </c>
      <c r="CB32" s="177">
        <v>0</v>
      </c>
      <c r="CZ32" s="146">
        <v>1.8000000000000001E-4</v>
      </c>
    </row>
    <row r="33" spans="1:104" ht="22.5">
      <c r="A33" s="171">
        <v>26</v>
      </c>
      <c r="B33" s="172" t="s">
        <v>135</v>
      </c>
      <c r="C33" s="173" t="s">
        <v>136</v>
      </c>
      <c r="D33" s="174" t="s">
        <v>73</v>
      </c>
      <c r="E33" s="175">
        <v>60</v>
      </c>
      <c r="F33" s="175">
        <v>0</v>
      </c>
      <c r="G33" s="176">
        <f t="shared" si="0"/>
        <v>0</v>
      </c>
      <c r="O33" s="170">
        <v>2</v>
      </c>
      <c r="AA33" s="146">
        <v>3</v>
      </c>
      <c r="AB33" s="146">
        <v>0</v>
      </c>
      <c r="AC33" s="146" t="s">
        <v>135</v>
      </c>
      <c r="AZ33" s="146">
        <v>2</v>
      </c>
      <c r="BA33" s="146">
        <f t="shared" si="1"/>
        <v>0</v>
      </c>
      <c r="BB33" s="146">
        <f t="shared" si="2"/>
        <v>0</v>
      </c>
      <c r="BC33" s="146">
        <f t="shared" si="3"/>
        <v>0</v>
      </c>
      <c r="BD33" s="146">
        <f t="shared" si="4"/>
        <v>0</v>
      </c>
      <c r="BE33" s="146">
        <f t="shared" si="5"/>
        <v>0</v>
      </c>
      <c r="CA33" s="177">
        <v>3</v>
      </c>
      <c r="CB33" s="177">
        <v>0</v>
      </c>
      <c r="CZ33" s="146">
        <v>2.1000000000000001E-4</v>
      </c>
    </row>
    <row r="34" spans="1:104" ht="22.5">
      <c r="A34" s="171">
        <v>27</v>
      </c>
      <c r="B34" s="172" t="s">
        <v>137</v>
      </c>
      <c r="C34" s="173" t="s">
        <v>138</v>
      </c>
      <c r="D34" s="174" t="s">
        <v>73</v>
      </c>
      <c r="E34" s="175">
        <v>316</v>
      </c>
      <c r="F34" s="175">
        <v>0</v>
      </c>
      <c r="G34" s="176">
        <f t="shared" si="0"/>
        <v>0</v>
      </c>
      <c r="O34" s="170">
        <v>2</v>
      </c>
      <c r="AA34" s="146">
        <v>3</v>
      </c>
      <c r="AB34" s="146">
        <v>0</v>
      </c>
      <c r="AC34" s="146" t="s">
        <v>137</v>
      </c>
      <c r="AZ34" s="146">
        <v>2</v>
      </c>
      <c r="BA34" s="146">
        <f t="shared" si="1"/>
        <v>0</v>
      </c>
      <c r="BB34" s="146">
        <f t="shared" si="2"/>
        <v>0</v>
      </c>
      <c r="BC34" s="146">
        <f t="shared" si="3"/>
        <v>0</v>
      </c>
      <c r="BD34" s="146">
        <f t="shared" si="4"/>
        <v>0</v>
      </c>
      <c r="BE34" s="146">
        <f t="shared" si="5"/>
        <v>0</v>
      </c>
      <c r="CA34" s="177">
        <v>3</v>
      </c>
      <c r="CB34" s="177">
        <v>0</v>
      </c>
      <c r="CZ34" s="146">
        <v>1.7000000000000001E-4</v>
      </c>
    </row>
    <row r="35" spans="1:104">
      <c r="A35" s="171">
        <v>28</v>
      </c>
      <c r="B35" s="172" t="s">
        <v>139</v>
      </c>
      <c r="C35" s="173" t="s">
        <v>140</v>
      </c>
      <c r="D35" s="174" t="s">
        <v>73</v>
      </c>
      <c r="E35" s="175">
        <v>4</v>
      </c>
      <c r="F35" s="175">
        <v>0</v>
      </c>
      <c r="G35" s="176">
        <f t="shared" si="0"/>
        <v>0</v>
      </c>
      <c r="O35" s="170">
        <v>2</v>
      </c>
      <c r="AA35" s="146">
        <v>3</v>
      </c>
      <c r="AB35" s="146">
        <v>0</v>
      </c>
      <c r="AC35" s="146" t="s">
        <v>139</v>
      </c>
      <c r="AZ35" s="146">
        <v>2</v>
      </c>
      <c r="BA35" s="146">
        <f t="shared" si="1"/>
        <v>0</v>
      </c>
      <c r="BB35" s="146">
        <f t="shared" si="2"/>
        <v>0</v>
      </c>
      <c r="BC35" s="146">
        <f t="shared" si="3"/>
        <v>0</v>
      </c>
      <c r="BD35" s="146">
        <f t="shared" si="4"/>
        <v>0</v>
      </c>
      <c r="BE35" s="146">
        <f t="shared" si="5"/>
        <v>0</v>
      </c>
      <c r="CA35" s="177">
        <v>3</v>
      </c>
      <c r="CB35" s="177">
        <v>0</v>
      </c>
      <c r="CZ35" s="146">
        <v>1.1E-4</v>
      </c>
    </row>
    <row r="36" spans="1:104">
      <c r="A36" s="171">
        <v>29</v>
      </c>
      <c r="B36" s="172" t="s">
        <v>141</v>
      </c>
      <c r="C36" s="173" t="s">
        <v>142</v>
      </c>
      <c r="D36" s="174" t="s">
        <v>73</v>
      </c>
      <c r="E36" s="175">
        <v>1</v>
      </c>
      <c r="F36" s="175">
        <v>0</v>
      </c>
      <c r="G36" s="176">
        <f t="shared" si="0"/>
        <v>0</v>
      </c>
      <c r="O36" s="170">
        <v>2</v>
      </c>
      <c r="AA36" s="146">
        <v>3</v>
      </c>
      <c r="AB36" s="146">
        <v>0</v>
      </c>
      <c r="AC36" s="146" t="s">
        <v>141</v>
      </c>
      <c r="AZ36" s="146">
        <v>2</v>
      </c>
      <c r="BA36" s="146">
        <f t="shared" si="1"/>
        <v>0</v>
      </c>
      <c r="BB36" s="146">
        <f t="shared" si="2"/>
        <v>0</v>
      </c>
      <c r="BC36" s="146">
        <f t="shared" si="3"/>
        <v>0</v>
      </c>
      <c r="BD36" s="146">
        <f t="shared" si="4"/>
        <v>0</v>
      </c>
      <c r="BE36" s="146">
        <f t="shared" si="5"/>
        <v>0</v>
      </c>
      <c r="CA36" s="177">
        <v>3</v>
      </c>
      <c r="CB36" s="177">
        <v>0</v>
      </c>
      <c r="CZ36" s="146">
        <v>0.02</v>
      </c>
    </row>
    <row r="37" spans="1:104">
      <c r="A37" s="171">
        <v>30</v>
      </c>
      <c r="B37" s="172" t="s">
        <v>143</v>
      </c>
      <c r="C37" s="173" t="s">
        <v>144</v>
      </c>
      <c r="D37" s="174" t="s">
        <v>73</v>
      </c>
      <c r="E37" s="175">
        <v>1</v>
      </c>
      <c r="F37" s="175">
        <v>0</v>
      </c>
      <c r="G37" s="176">
        <f t="shared" si="0"/>
        <v>0</v>
      </c>
      <c r="O37" s="170">
        <v>2</v>
      </c>
      <c r="AA37" s="146">
        <v>3</v>
      </c>
      <c r="AB37" s="146">
        <v>0</v>
      </c>
      <c r="AC37" s="146" t="s">
        <v>143</v>
      </c>
      <c r="AZ37" s="146">
        <v>2</v>
      </c>
      <c r="BA37" s="146">
        <f t="shared" si="1"/>
        <v>0</v>
      </c>
      <c r="BB37" s="146">
        <f t="shared" si="2"/>
        <v>0</v>
      </c>
      <c r="BC37" s="146">
        <f t="shared" si="3"/>
        <v>0</v>
      </c>
      <c r="BD37" s="146">
        <f t="shared" si="4"/>
        <v>0</v>
      </c>
      <c r="BE37" s="146">
        <f t="shared" si="5"/>
        <v>0</v>
      </c>
      <c r="CA37" s="177">
        <v>3</v>
      </c>
      <c r="CB37" s="177">
        <v>0</v>
      </c>
      <c r="CZ37" s="146">
        <v>0.05</v>
      </c>
    </row>
    <row r="38" spans="1:104">
      <c r="A38" s="171">
        <v>31</v>
      </c>
      <c r="B38" s="172" t="s">
        <v>145</v>
      </c>
      <c r="C38" s="173" t="s">
        <v>146</v>
      </c>
      <c r="D38" s="174" t="s">
        <v>73</v>
      </c>
      <c r="E38" s="175">
        <v>2</v>
      </c>
      <c r="F38" s="175">
        <v>0</v>
      </c>
      <c r="G38" s="176">
        <f t="shared" si="0"/>
        <v>0</v>
      </c>
      <c r="O38" s="170">
        <v>2</v>
      </c>
      <c r="AA38" s="146">
        <v>3</v>
      </c>
      <c r="AB38" s="146">
        <v>0</v>
      </c>
      <c r="AC38" s="146" t="s">
        <v>145</v>
      </c>
      <c r="AZ38" s="146">
        <v>2</v>
      </c>
      <c r="BA38" s="146">
        <f t="shared" si="1"/>
        <v>0</v>
      </c>
      <c r="BB38" s="146">
        <f t="shared" si="2"/>
        <v>0</v>
      </c>
      <c r="BC38" s="146">
        <f t="shared" si="3"/>
        <v>0</v>
      </c>
      <c r="BD38" s="146">
        <f t="shared" si="4"/>
        <v>0</v>
      </c>
      <c r="BE38" s="146">
        <f t="shared" si="5"/>
        <v>0</v>
      </c>
      <c r="CA38" s="177">
        <v>3</v>
      </c>
      <c r="CB38" s="177">
        <v>0</v>
      </c>
      <c r="CZ38" s="146">
        <v>2.5000000000000001E-2</v>
      </c>
    </row>
    <row r="39" spans="1:104">
      <c r="A39" s="171">
        <v>32</v>
      </c>
      <c r="B39" s="172" t="s">
        <v>147</v>
      </c>
      <c r="C39" s="173" t="s">
        <v>148</v>
      </c>
      <c r="D39" s="174" t="s">
        <v>149</v>
      </c>
      <c r="E39" s="175">
        <v>4</v>
      </c>
      <c r="F39" s="175">
        <v>0</v>
      </c>
      <c r="G39" s="176">
        <f t="shared" si="0"/>
        <v>0</v>
      </c>
      <c r="O39" s="170">
        <v>2</v>
      </c>
      <c r="AA39" s="146">
        <v>3</v>
      </c>
      <c r="AB39" s="146">
        <v>0</v>
      </c>
      <c r="AC39" s="146" t="s">
        <v>147</v>
      </c>
      <c r="AZ39" s="146">
        <v>2</v>
      </c>
      <c r="BA39" s="146">
        <f t="shared" si="1"/>
        <v>0</v>
      </c>
      <c r="BB39" s="146">
        <f t="shared" si="2"/>
        <v>0</v>
      </c>
      <c r="BC39" s="146">
        <f t="shared" si="3"/>
        <v>0</v>
      </c>
      <c r="BD39" s="146">
        <f t="shared" si="4"/>
        <v>0</v>
      </c>
      <c r="BE39" s="146">
        <f t="shared" si="5"/>
        <v>0</v>
      </c>
      <c r="CA39" s="177">
        <v>3</v>
      </c>
      <c r="CB39" s="177">
        <v>0</v>
      </c>
      <c r="CZ39" s="146">
        <v>5.9999999999999995E-4</v>
      </c>
    </row>
    <row r="40" spans="1:104">
      <c r="A40" s="171">
        <v>33</v>
      </c>
      <c r="B40" s="172" t="s">
        <v>150</v>
      </c>
      <c r="C40" s="173" t="s">
        <v>151</v>
      </c>
      <c r="D40" s="174" t="s">
        <v>73</v>
      </c>
      <c r="E40" s="175">
        <v>2</v>
      </c>
      <c r="F40" s="175">
        <v>0</v>
      </c>
      <c r="G40" s="176">
        <f t="shared" si="0"/>
        <v>0</v>
      </c>
      <c r="O40" s="170">
        <v>2</v>
      </c>
      <c r="AA40" s="146">
        <v>3</v>
      </c>
      <c r="AB40" s="146">
        <v>0</v>
      </c>
      <c r="AC40" s="146" t="s">
        <v>150</v>
      </c>
      <c r="AZ40" s="146">
        <v>2</v>
      </c>
      <c r="BA40" s="146">
        <f t="shared" si="1"/>
        <v>0</v>
      </c>
      <c r="BB40" s="146">
        <f t="shared" si="2"/>
        <v>0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3</v>
      </c>
      <c r="CB40" s="177">
        <v>0</v>
      </c>
      <c r="CZ40" s="146">
        <v>1.2999999999999999E-3</v>
      </c>
    </row>
    <row r="41" spans="1:104" ht="22.5">
      <c r="A41" s="171">
        <v>34</v>
      </c>
      <c r="B41" s="172" t="s">
        <v>152</v>
      </c>
      <c r="C41" s="173" t="s">
        <v>153</v>
      </c>
      <c r="D41" s="174" t="s">
        <v>154</v>
      </c>
      <c r="E41" s="175">
        <v>3</v>
      </c>
      <c r="F41" s="175">
        <v>0</v>
      </c>
      <c r="G41" s="176">
        <f t="shared" si="0"/>
        <v>0</v>
      </c>
      <c r="O41" s="170">
        <v>2</v>
      </c>
      <c r="AA41" s="146">
        <v>3</v>
      </c>
      <c r="AB41" s="146">
        <v>0</v>
      </c>
      <c r="AC41" s="146" t="s">
        <v>152</v>
      </c>
      <c r="AZ41" s="146">
        <v>2</v>
      </c>
      <c r="BA41" s="146">
        <f t="shared" si="1"/>
        <v>0</v>
      </c>
      <c r="BB41" s="146">
        <f t="shared" si="2"/>
        <v>0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3</v>
      </c>
      <c r="CB41" s="177">
        <v>0</v>
      </c>
      <c r="CZ41" s="146">
        <v>1.1000000000000001E-3</v>
      </c>
    </row>
    <row r="42" spans="1:104">
      <c r="A42" s="171">
        <v>35</v>
      </c>
      <c r="B42" s="172" t="s">
        <v>155</v>
      </c>
      <c r="C42" s="173" t="s">
        <v>156</v>
      </c>
      <c r="D42" s="174" t="s">
        <v>157</v>
      </c>
      <c r="E42" s="175">
        <v>0.47053</v>
      </c>
      <c r="F42" s="175">
        <v>0</v>
      </c>
      <c r="G42" s="176">
        <f t="shared" si="0"/>
        <v>0</v>
      </c>
      <c r="O42" s="170">
        <v>2</v>
      </c>
      <c r="AA42" s="146">
        <v>7</v>
      </c>
      <c r="AB42" s="146">
        <v>1001</v>
      </c>
      <c r="AC42" s="146">
        <v>5</v>
      </c>
      <c r="AZ42" s="146">
        <v>2</v>
      </c>
      <c r="BA42" s="146">
        <f t="shared" si="1"/>
        <v>0</v>
      </c>
      <c r="BB42" s="146">
        <f t="shared" si="2"/>
        <v>0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7</v>
      </c>
      <c r="CB42" s="177">
        <v>1001</v>
      </c>
      <c r="CZ42" s="146">
        <v>0</v>
      </c>
    </row>
    <row r="43" spans="1:104">
      <c r="A43" s="178"/>
      <c r="B43" s="179" t="s">
        <v>74</v>
      </c>
      <c r="C43" s="180" t="str">
        <f>CONCATENATE(B7," ",C7)</f>
        <v>741 Elektroinstalace</v>
      </c>
      <c r="D43" s="181"/>
      <c r="E43" s="182"/>
      <c r="F43" s="183"/>
      <c r="G43" s="184">
        <f>SUM(G7:G42)</f>
        <v>0</v>
      </c>
      <c r="O43" s="170">
        <v>4</v>
      </c>
      <c r="BA43" s="185">
        <f>SUM(BA7:BA42)</f>
        <v>0</v>
      </c>
      <c r="BB43" s="185">
        <f>SUM(BB7:BB42)</f>
        <v>0</v>
      </c>
      <c r="BC43" s="185">
        <f>SUM(BC7:BC42)</f>
        <v>0</v>
      </c>
      <c r="BD43" s="185">
        <f>SUM(BD7:BD42)</f>
        <v>0</v>
      </c>
      <c r="BE43" s="185">
        <f>SUM(BE7:BE42)</f>
        <v>0</v>
      </c>
    </row>
    <row r="44" spans="1:104">
      <c r="A44" s="163" t="s">
        <v>72</v>
      </c>
      <c r="B44" s="164" t="s">
        <v>158</v>
      </c>
      <c r="C44" s="165" t="s">
        <v>159</v>
      </c>
      <c r="D44" s="166"/>
      <c r="E44" s="167"/>
      <c r="F44" s="167"/>
      <c r="G44" s="168"/>
      <c r="H44" s="169"/>
      <c r="I44" s="169"/>
      <c r="O44" s="170">
        <v>1</v>
      </c>
    </row>
    <row r="45" spans="1:104" ht="22.5">
      <c r="A45" s="171">
        <v>36</v>
      </c>
      <c r="B45" s="172" t="s">
        <v>160</v>
      </c>
      <c r="C45" s="173" t="s">
        <v>161</v>
      </c>
      <c r="D45" s="174" t="s">
        <v>149</v>
      </c>
      <c r="E45" s="175">
        <v>80</v>
      </c>
      <c r="F45" s="175">
        <v>0</v>
      </c>
      <c r="G45" s="176">
        <f t="shared" ref="G45:G57" si="6">E45*F45</f>
        <v>0</v>
      </c>
      <c r="O45" s="170">
        <v>2</v>
      </c>
      <c r="AA45" s="146">
        <v>1</v>
      </c>
      <c r="AB45" s="146">
        <v>9</v>
      </c>
      <c r="AC45" s="146">
        <v>9</v>
      </c>
      <c r="AZ45" s="146">
        <v>4</v>
      </c>
      <c r="BA45" s="146">
        <f t="shared" ref="BA45:BA57" si="7">IF(AZ45=1,G45,0)</f>
        <v>0</v>
      </c>
      <c r="BB45" s="146">
        <f t="shared" ref="BB45:BB57" si="8">IF(AZ45=2,G45,0)</f>
        <v>0</v>
      </c>
      <c r="BC45" s="146">
        <f t="shared" ref="BC45:BC57" si="9">IF(AZ45=3,G45,0)</f>
        <v>0</v>
      </c>
      <c r="BD45" s="146">
        <f t="shared" ref="BD45:BD57" si="10">IF(AZ45=4,G45,0)</f>
        <v>0</v>
      </c>
      <c r="BE45" s="146">
        <f t="shared" ref="BE45:BE57" si="11">IF(AZ45=5,G45,0)</f>
        <v>0</v>
      </c>
      <c r="CA45" s="177">
        <v>1</v>
      </c>
      <c r="CB45" s="177">
        <v>9</v>
      </c>
      <c r="CZ45" s="146">
        <v>0</v>
      </c>
    </row>
    <row r="46" spans="1:104">
      <c r="A46" s="171">
        <v>37</v>
      </c>
      <c r="B46" s="172" t="s">
        <v>162</v>
      </c>
      <c r="C46" s="173" t="s">
        <v>163</v>
      </c>
      <c r="D46" s="174" t="s">
        <v>149</v>
      </c>
      <c r="E46" s="175">
        <v>18</v>
      </c>
      <c r="F46" s="175">
        <v>0</v>
      </c>
      <c r="G46" s="176">
        <f t="shared" si="6"/>
        <v>0</v>
      </c>
      <c r="O46" s="170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 t="shared" si="7"/>
        <v>0</v>
      </c>
      <c r="BB46" s="146">
        <f t="shared" si="8"/>
        <v>0</v>
      </c>
      <c r="BC46" s="146">
        <f t="shared" si="9"/>
        <v>0</v>
      </c>
      <c r="BD46" s="146">
        <f t="shared" si="10"/>
        <v>0</v>
      </c>
      <c r="BE46" s="146">
        <f t="shared" si="11"/>
        <v>0</v>
      </c>
      <c r="CA46" s="177">
        <v>1</v>
      </c>
      <c r="CB46" s="177">
        <v>9</v>
      </c>
      <c r="CZ46" s="146">
        <v>0</v>
      </c>
    </row>
    <row r="47" spans="1:104" ht="22.5">
      <c r="A47" s="171">
        <v>38</v>
      </c>
      <c r="B47" s="172" t="s">
        <v>164</v>
      </c>
      <c r="C47" s="173" t="s">
        <v>165</v>
      </c>
      <c r="D47" s="174" t="s">
        <v>149</v>
      </c>
      <c r="E47" s="175">
        <v>88</v>
      </c>
      <c r="F47" s="175">
        <v>0</v>
      </c>
      <c r="G47" s="176">
        <f t="shared" si="6"/>
        <v>0</v>
      </c>
      <c r="O47" s="170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 t="shared" si="7"/>
        <v>0</v>
      </c>
      <c r="BB47" s="146">
        <f t="shared" si="8"/>
        <v>0</v>
      </c>
      <c r="BC47" s="146">
        <f t="shared" si="9"/>
        <v>0</v>
      </c>
      <c r="BD47" s="146">
        <f t="shared" si="10"/>
        <v>0</v>
      </c>
      <c r="BE47" s="146">
        <f t="shared" si="11"/>
        <v>0</v>
      </c>
      <c r="CA47" s="177">
        <v>1</v>
      </c>
      <c r="CB47" s="177">
        <v>9</v>
      </c>
      <c r="CZ47" s="146">
        <v>0</v>
      </c>
    </row>
    <row r="48" spans="1:104">
      <c r="A48" s="171">
        <v>39</v>
      </c>
      <c r="B48" s="172" t="s">
        <v>166</v>
      </c>
      <c r="C48" s="173" t="s">
        <v>167</v>
      </c>
      <c r="D48" s="174" t="s">
        <v>73</v>
      </c>
      <c r="E48" s="175">
        <v>4</v>
      </c>
      <c r="F48" s="175">
        <v>0</v>
      </c>
      <c r="G48" s="176">
        <f t="shared" si="6"/>
        <v>0</v>
      </c>
      <c r="O48" s="170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 t="shared" si="7"/>
        <v>0</v>
      </c>
      <c r="BB48" s="146">
        <f t="shared" si="8"/>
        <v>0</v>
      </c>
      <c r="BC48" s="146">
        <f t="shared" si="9"/>
        <v>0</v>
      </c>
      <c r="BD48" s="146">
        <f t="shared" si="10"/>
        <v>0</v>
      </c>
      <c r="BE48" s="146">
        <f t="shared" si="11"/>
        <v>0</v>
      </c>
      <c r="CA48" s="177">
        <v>1</v>
      </c>
      <c r="CB48" s="177">
        <v>9</v>
      </c>
      <c r="CZ48" s="146">
        <v>1.6999999999999999E-3</v>
      </c>
    </row>
    <row r="49" spans="1:104">
      <c r="A49" s="171">
        <v>40</v>
      </c>
      <c r="B49" s="172" t="s">
        <v>168</v>
      </c>
      <c r="C49" s="173" t="s">
        <v>169</v>
      </c>
      <c r="D49" s="174" t="s">
        <v>149</v>
      </c>
      <c r="E49" s="175">
        <v>24</v>
      </c>
      <c r="F49" s="175">
        <v>0</v>
      </c>
      <c r="G49" s="176">
        <f t="shared" si="6"/>
        <v>0</v>
      </c>
      <c r="O49" s="170">
        <v>2</v>
      </c>
      <c r="AA49" s="146">
        <v>1</v>
      </c>
      <c r="AB49" s="146">
        <v>9</v>
      </c>
      <c r="AC49" s="146">
        <v>9</v>
      </c>
      <c r="AZ49" s="146">
        <v>4</v>
      </c>
      <c r="BA49" s="146">
        <f t="shared" si="7"/>
        <v>0</v>
      </c>
      <c r="BB49" s="146">
        <f t="shared" si="8"/>
        <v>0</v>
      </c>
      <c r="BC49" s="146">
        <f t="shared" si="9"/>
        <v>0</v>
      </c>
      <c r="BD49" s="146">
        <f t="shared" si="10"/>
        <v>0</v>
      </c>
      <c r="BE49" s="146">
        <f t="shared" si="11"/>
        <v>0</v>
      </c>
      <c r="CA49" s="177">
        <v>1</v>
      </c>
      <c r="CB49" s="177">
        <v>9</v>
      </c>
      <c r="CZ49" s="146">
        <v>1.6999999999999999E-3</v>
      </c>
    </row>
    <row r="50" spans="1:104">
      <c r="A50" s="171">
        <v>41</v>
      </c>
      <c r="B50" s="172" t="s">
        <v>170</v>
      </c>
      <c r="C50" s="173" t="s">
        <v>171</v>
      </c>
      <c r="D50" s="174" t="s">
        <v>149</v>
      </c>
      <c r="E50" s="175">
        <v>74.5</v>
      </c>
      <c r="F50" s="175">
        <v>0</v>
      </c>
      <c r="G50" s="176">
        <f t="shared" si="6"/>
        <v>0</v>
      </c>
      <c r="O50" s="170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 t="shared" si="7"/>
        <v>0</v>
      </c>
      <c r="BB50" s="146">
        <f t="shared" si="8"/>
        <v>0</v>
      </c>
      <c r="BC50" s="146">
        <f t="shared" si="9"/>
        <v>0</v>
      </c>
      <c r="BD50" s="146">
        <f t="shared" si="10"/>
        <v>0</v>
      </c>
      <c r="BE50" s="146">
        <f t="shared" si="11"/>
        <v>0</v>
      </c>
      <c r="CA50" s="177">
        <v>1</v>
      </c>
      <c r="CB50" s="177">
        <v>9</v>
      </c>
      <c r="CZ50" s="146">
        <v>1.6999999999999999E-3</v>
      </c>
    </row>
    <row r="51" spans="1:104" ht="22.5">
      <c r="A51" s="171">
        <v>42</v>
      </c>
      <c r="B51" s="172" t="s">
        <v>172</v>
      </c>
      <c r="C51" s="173" t="s">
        <v>173</v>
      </c>
      <c r="D51" s="174" t="s">
        <v>174</v>
      </c>
      <c r="E51" s="175">
        <v>7</v>
      </c>
      <c r="F51" s="175">
        <v>0</v>
      </c>
      <c r="G51" s="176">
        <f t="shared" si="6"/>
        <v>0</v>
      </c>
      <c r="O51" s="170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 t="shared" si="7"/>
        <v>0</v>
      </c>
      <c r="BB51" s="146">
        <f t="shared" si="8"/>
        <v>0</v>
      </c>
      <c r="BC51" s="146">
        <f t="shared" si="9"/>
        <v>0</v>
      </c>
      <c r="BD51" s="146">
        <f t="shared" si="10"/>
        <v>0</v>
      </c>
      <c r="BE51" s="146">
        <f t="shared" si="11"/>
        <v>0</v>
      </c>
      <c r="CA51" s="177">
        <v>1</v>
      </c>
      <c r="CB51" s="177">
        <v>9</v>
      </c>
      <c r="CZ51" s="146">
        <v>0</v>
      </c>
    </row>
    <row r="52" spans="1:104" ht="22.5">
      <c r="A52" s="171">
        <v>43</v>
      </c>
      <c r="B52" s="172" t="s">
        <v>175</v>
      </c>
      <c r="C52" s="173" t="s">
        <v>176</v>
      </c>
      <c r="D52" s="174" t="s">
        <v>174</v>
      </c>
      <c r="E52" s="175">
        <v>429</v>
      </c>
      <c r="F52" s="175">
        <v>0</v>
      </c>
      <c r="G52" s="176">
        <f t="shared" si="6"/>
        <v>0</v>
      </c>
      <c r="O52" s="170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1</v>
      </c>
      <c r="CB52" s="177">
        <v>9</v>
      </c>
      <c r="CZ52" s="146">
        <v>0</v>
      </c>
    </row>
    <row r="53" spans="1:104">
      <c r="A53" s="171">
        <v>44</v>
      </c>
      <c r="B53" s="172" t="s">
        <v>177</v>
      </c>
      <c r="C53" s="173" t="s">
        <v>178</v>
      </c>
      <c r="D53" s="174" t="s">
        <v>174</v>
      </c>
      <c r="E53" s="175">
        <v>66</v>
      </c>
      <c r="F53" s="175">
        <v>0</v>
      </c>
      <c r="G53" s="176">
        <f t="shared" si="6"/>
        <v>0</v>
      </c>
      <c r="O53" s="170">
        <v>2</v>
      </c>
      <c r="AA53" s="146">
        <v>1</v>
      </c>
      <c r="AB53" s="146">
        <v>0</v>
      </c>
      <c r="AC53" s="146">
        <v>0</v>
      </c>
      <c r="AZ53" s="146">
        <v>4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1</v>
      </c>
      <c r="CB53" s="177">
        <v>0</v>
      </c>
      <c r="CZ53" s="146">
        <v>0</v>
      </c>
    </row>
    <row r="54" spans="1:104">
      <c r="A54" s="171">
        <v>45</v>
      </c>
      <c r="B54" s="172" t="s">
        <v>179</v>
      </c>
      <c r="C54" s="173" t="s">
        <v>180</v>
      </c>
      <c r="D54" s="174" t="s">
        <v>174</v>
      </c>
      <c r="E54" s="175">
        <v>62</v>
      </c>
      <c r="F54" s="175">
        <v>0</v>
      </c>
      <c r="G54" s="176">
        <f t="shared" si="6"/>
        <v>0</v>
      </c>
      <c r="O54" s="170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1</v>
      </c>
      <c r="CB54" s="177">
        <v>9</v>
      </c>
      <c r="CZ54" s="146">
        <v>0</v>
      </c>
    </row>
    <row r="55" spans="1:104">
      <c r="A55" s="171">
        <v>46</v>
      </c>
      <c r="B55" s="172" t="s">
        <v>181</v>
      </c>
      <c r="C55" s="173" t="s">
        <v>182</v>
      </c>
      <c r="D55" s="174" t="s">
        <v>174</v>
      </c>
      <c r="E55" s="175">
        <v>6</v>
      </c>
      <c r="F55" s="175">
        <v>0</v>
      </c>
      <c r="G55" s="176">
        <f t="shared" si="6"/>
        <v>0</v>
      </c>
      <c r="O55" s="170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1</v>
      </c>
      <c r="CB55" s="177">
        <v>9</v>
      </c>
      <c r="CZ55" s="146">
        <v>0</v>
      </c>
    </row>
    <row r="56" spans="1:104">
      <c r="A56" s="171">
        <v>47</v>
      </c>
      <c r="B56" s="172" t="s">
        <v>183</v>
      </c>
      <c r="C56" s="173" t="s">
        <v>184</v>
      </c>
      <c r="D56" s="174" t="s">
        <v>174</v>
      </c>
      <c r="E56" s="175">
        <v>8</v>
      </c>
      <c r="F56" s="175">
        <v>0</v>
      </c>
      <c r="G56" s="176">
        <f t="shared" si="6"/>
        <v>0</v>
      </c>
      <c r="O56" s="170">
        <v>2</v>
      </c>
      <c r="AA56" s="146">
        <v>1</v>
      </c>
      <c r="AB56" s="146">
        <v>9</v>
      </c>
      <c r="AC56" s="146">
        <v>9</v>
      </c>
      <c r="AZ56" s="146">
        <v>4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9</v>
      </c>
      <c r="CZ56" s="146">
        <v>0</v>
      </c>
    </row>
    <row r="57" spans="1:104">
      <c r="A57" s="171">
        <v>48</v>
      </c>
      <c r="B57" s="172" t="s">
        <v>185</v>
      </c>
      <c r="C57" s="173" t="s">
        <v>186</v>
      </c>
      <c r="D57" s="174" t="s">
        <v>174</v>
      </c>
      <c r="E57" s="175">
        <v>4</v>
      </c>
      <c r="F57" s="175">
        <v>0</v>
      </c>
      <c r="G57" s="176">
        <f t="shared" si="6"/>
        <v>0</v>
      </c>
      <c r="O57" s="170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1</v>
      </c>
      <c r="CB57" s="177">
        <v>9</v>
      </c>
      <c r="CZ57" s="146">
        <v>0</v>
      </c>
    </row>
    <row r="58" spans="1:104">
      <c r="A58" s="178"/>
      <c r="B58" s="179" t="s">
        <v>74</v>
      </c>
      <c r="C58" s="180" t="str">
        <f>CONCATENATE(B44," ",C44)</f>
        <v>M21 Elektromontáže</v>
      </c>
      <c r="D58" s="181"/>
      <c r="E58" s="182"/>
      <c r="F58" s="183"/>
      <c r="G58" s="184">
        <f>SUM(G44:G57)</f>
        <v>0</v>
      </c>
      <c r="O58" s="170">
        <v>4</v>
      </c>
      <c r="BA58" s="185">
        <f>SUM(BA44:BA57)</f>
        <v>0</v>
      </c>
      <c r="BB58" s="185">
        <f>SUM(BB44:BB57)</f>
        <v>0</v>
      </c>
      <c r="BC58" s="185">
        <f>SUM(BC44:BC57)</f>
        <v>0</v>
      </c>
      <c r="BD58" s="185">
        <f>SUM(BD44:BD57)</f>
        <v>0</v>
      </c>
      <c r="BE58" s="185">
        <f>SUM(BE44:BE57)</f>
        <v>0</v>
      </c>
    </row>
    <row r="59" spans="1:104">
      <c r="E59" s="146"/>
    </row>
    <row r="60" spans="1:104">
      <c r="E60" s="146"/>
    </row>
    <row r="61" spans="1:104">
      <c r="E61" s="146"/>
    </row>
    <row r="62" spans="1:104">
      <c r="E62" s="146"/>
    </row>
    <row r="63" spans="1:104">
      <c r="E63" s="146"/>
    </row>
    <row r="64" spans="1:104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A82" s="186"/>
      <c r="B82" s="186"/>
      <c r="C82" s="186"/>
      <c r="D82" s="186"/>
      <c r="E82" s="186"/>
      <c r="F82" s="186"/>
      <c r="G82" s="186"/>
    </row>
    <row r="83" spans="1:7">
      <c r="A83" s="186"/>
      <c r="B83" s="186"/>
      <c r="C83" s="186"/>
      <c r="D83" s="186"/>
      <c r="E83" s="186"/>
      <c r="F83" s="186"/>
      <c r="G83" s="186"/>
    </row>
    <row r="84" spans="1:7">
      <c r="A84" s="186"/>
      <c r="B84" s="186"/>
      <c r="C84" s="186"/>
      <c r="D84" s="186"/>
      <c r="E84" s="186"/>
      <c r="F84" s="186"/>
      <c r="G84" s="186"/>
    </row>
    <row r="85" spans="1:7">
      <c r="A85" s="186"/>
      <c r="B85" s="186"/>
      <c r="C85" s="186"/>
      <c r="D85" s="186"/>
      <c r="E85" s="186"/>
      <c r="F85" s="186"/>
      <c r="G85" s="18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A117" s="187"/>
      <c r="B117" s="187"/>
    </row>
    <row r="118" spans="1:7">
      <c r="A118" s="186"/>
      <c r="B118" s="186"/>
      <c r="C118" s="189"/>
      <c r="D118" s="189"/>
      <c r="E118" s="190"/>
      <c r="F118" s="189"/>
      <c r="G118" s="191"/>
    </row>
    <row r="119" spans="1:7">
      <c r="A119" s="192"/>
      <c r="B119" s="192"/>
      <c r="C119" s="186"/>
      <c r="D119" s="186"/>
      <c r="E119" s="193"/>
      <c r="F119" s="186"/>
      <c r="G119" s="186"/>
    </row>
    <row r="120" spans="1:7">
      <c r="A120" s="186"/>
      <c r="B120" s="186"/>
      <c r="C120" s="186"/>
      <c r="D120" s="186"/>
      <c r="E120" s="193"/>
      <c r="F120" s="186"/>
      <c r="G120" s="186"/>
    </row>
    <row r="121" spans="1:7">
      <c r="A121" s="186"/>
      <c r="B121" s="186"/>
      <c r="C121" s="186"/>
      <c r="D121" s="186"/>
      <c r="E121" s="193"/>
      <c r="F121" s="186"/>
      <c r="G121" s="186"/>
    </row>
    <row r="122" spans="1:7">
      <c r="A122" s="186"/>
      <c r="B122" s="186"/>
      <c r="C122" s="186"/>
      <c r="D122" s="186"/>
      <c r="E122" s="193"/>
      <c r="F122" s="186"/>
      <c r="G122" s="186"/>
    </row>
    <row r="123" spans="1:7">
      <c r="A123" s="186"/>
      <c r="B123" s="186"/>
      <c r="C123" s="186"/>
      <c r="D123" s="186"/>
      <c r="E123" s="193"/>
      <c r="F123" s="186"/>
      <c r="G123" s="186"/>
    </row>
    <row r="124" spans="1:7">
      <c r="A124" s="186"/>
      <c r="B124" s="186"/>
      <c r="C124" s="186"/>
      <c r="D124" s="186"/>
      <c r="E124" s="193"/>
      <c r="F124" s="186"/>
      <c r="G124" s="186"/>
    </row>
    <row r="125" spans="1:7">
      <c r="A125" s="186"/>
      <c r="B125" s="186"/>
      <c r="C125" s="186"/>
      <c r="D125" s="186"/>
      <c r="E125" s="193"/>
      <c r="F125" s="186"/>
      <c r="G125" s="186"/>
    </row>
    <row r="126" spans="1:7">
      <c r="A126" s="186"/>
      <c r="B126" s="186"/>
      <c r="C126" s="186"/>
      <c r="D126" s="186"/>
      <c r="E126" s="193"/>
      <c r="F126" s="186"/>
      <c r="G126" s="186"/>
    </row>
    <row r="127" spans="1:7">
      <c r="A127" s="186"/>
      <c r="B127" s="186"/>
      <c r="C127" s="186"/>
      <c r="D127" s="186"/>
      <c r="E127" s="193"/>
      <c r="F127" s="186"/>
      <c r="G127" s="186"/>
    </row>
    <row r="128" spans="1:7">
      <c r="A128" s="186"/>
      <c r="B128" s="186"/>
      <c r="C128" s="186"/>
      <c r="D128" s="186"/>
      <c r="E128" s="193"/>
      <c r="F128" s="186"/>
      <c r="G128" s="186"/>
    </row>
    <row r="129" spans="1:7">
      <c r="A129" s="186"/>
      <c r="B129" s="186"/>
      <c r="C129" s="186"/>
      <c r="D129" s="186"/>
      <c r="E129" s="193"/>
      <c r="F129" s="186"/>
      <c r="G129" s="186"/>
    </row>
    <row r="130" spans="1:7">
      <c r="A130" s="186"/>
      <c r="B130" s="186"/>
      <c r="C130" s="186"/>
      <c r="D130" s="186"/>
      <c r="E130" s="193"/>
      <c r="F130" s="186"/>
      <c r="G130" s="186"/>
    </row>
    <row r="131" spans="1:7">
      <c r="A131" s="186"/>
      <c r="B131" s="186"/>
      <c r="C131" s="186"/>
      <c r="D131" s="186"/>
      <c r="E131" s="193"/>
      <c r="F131" s="186"/>
      <c r="G131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Josef Kudrna</cp:lastModifiedBy>
  <dcterms:created xsi:type="dcterms:W3CDTF">2020-09-23T19:10:57Z</dcterms:created>
  <dcterms:modified xsi:type="dcterms:W3CDTF">2020-10-15T08:12:13Z</dcterms:modified>
</cp:coreProperties>
</file>